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202"/>
  <workbookPr autoCompressPictures="0"/>
  <bookViews>
    <workbookView xWindow="0" yWindow="0" windowWidth="25560" windowHeight="125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6" i="1"/>
  <c r="F16" i="1"/>
  <c r="H30" i="1"/>
  <c r="H29" i="1"/>
  <c r="H28" i="1"/>
  <c r="F30" i="1"/>
  <c r="F29" i="1"/>
  <c r="F28" i="1"/>
  <c r="D30" i="1"/>
  <c r="D29" i="1"/>
  <c r="D28" i="1"/>
  <c r="B30" i="1"/>
  <c r="B29" i="1"/>
  <c r="B28" i="1"/>
  <c r="H23" i="1"/>
  <c r="H22" i="1"/>
  <c r="H21" i="1"/>
  <c r="F23" i="1"/>
  <c r="F22" i="1"/>
  <c r="F21" i="1"/>
  <c r="D23" i="1"/>
  <c r="D22" i="1"/>
  <c r="D21" i="1"/>
  <c r="B23" i="1"/>
  <c r="B22" i="1"/>
  <c r="B21" i="1"/>
  <c r="H16" i="1"/>
  <c r="H15" i="1"/>
  <c r="H14" i="1"/>
  <c r="F15" i="1"/>
  <c r="F14" i="1"/>
  <c r="B16" i="1"/>
  <c r="B15" i="1"/>
  <c r="B14" i="1"/>
  <c r="H9" i="1"/>
  <c r="H8" i="1"/>
  <c r="H7" i="1"/>
  <c r="F9" i="1"/>
  <c r="F8" i="1"/>
  <c r="F7" i="1"/>
  <c r="D9" i="1"/>
  <c r="D8" i="1"/>
  <c r="D7" i="1"/>
  <c r="B9" i="1"/>
  <c r="B8" i="1"/>
  <c r="B7" i="1"/>
  <c r="H6" i="1"/>
  <c r="H13" i="1"/>
  <c r="H20" i="1"/>
  <c r="H27" i="1"/>
  <c r="E6" i="1"/>
  <c r="E13" i="1"/>
  <c r="E20" i="1"/>
  <c r="E27" i="1"/>
  <c r="D6" i="1"/>
  <c r="D13" i="1"/>
  <c r="D20" i="1"/>
  <c r="D27" i="1"/>
  <c r="A13" i="1"/>
  <c r="A20" i="1"/>
  <c r="A27" i="1"/>
  <c r="G11" i="1"/>
  <c r="E11" i="1"/>
  <c r="C11" i="1"/>
  <c r="B13" i="1"/>
  <c r="B20" i="1"/>
  <c r="B27" i="1"/>
  <c r="C6" i="1"/>
  <c r="C13" i="1"/>
  <c r="C20" i="1"/>
  <c r="C27" i="1"/>
  <c r="F6" i="1"/>
  <c r="F13" i="1"/>
  <c r="F20" i="1"/>
  <c r="F27" i="1"/>
  <c r="G6" i="1"/>
  <c r="G13" i="1"/>
  <c r="G20" i="1"/>
  <c r="G27" i="1"/>
  <c r="G4" i="1"/>
  <c r="E4" i="1"/>
  <c r="C4" i="1"/>
</calcChain>
</file>

<file path=xl/sharedStrings.xml><?xml version="1.0" encoding="utf-8"?>
<sst xmlns="http://schemas.openxmlformats.org/spreadsheetml/2006/main" count="99" uniqueCount="37">
  <si>
    <t>WEEK I</t>
  </si>
  <si>
    <t>WEEK II</t>
  </si>
  <si>
    <t>WEEK III</t>
  </si>
  <si>
    <t>Military</t>
  </si>
  <si>
    <t>Reps</t>
  </si>
  <si>
    <t>Weight</t>
  </si>
  <si>
    <t>Deadlift</t>
  </si>
  <si>
    <t>Bench</t>
  </si>
  <si>
    <t>Squat</t>
  </si>
  <si>
    <t>Back Squat</t>
  </si>
  <si>
    <t>Wendler 5-3-1 Training Cycle (Option #1 with formulas built in)</t>
  </si>
  <si>
    <t>*Change base weight amounts to adjust percentages within the sets.</t>
  </si>
  <si>
    <t>WEEK IV**</t>
  </si>
  <si>
    <t>Week IV (deload) is the exception. Only complete Reps listed for each set, including last set.</t>
  </si>
  <si>
    <t xml:space="preserve">** Final Set on each lift is "minimum" listed reps, up to max reps unbroken.  </t>
  </si>
  <si>
    <t>*</t>
  </si>
  <si>
    <t>DAY #1</t>
  </si>
  <si>
    <t>DAY #2</t>
  </si>
  <si>
    <t>Day #3</t>
  </si>
  <si>
    <t>Day #4</t>
  </si>
  <si>
    <t>Press</t>
  </si>
  <si>
    <t>Accesory /</t>
  </si>
  <si>
    <t>CrossFit</t>
  </si>
  <si>
    <t>Warm</t>
  </si>
  <si>
    <t>Up</t>
  </si>
  <si>
    <t>Back</t>
  </si>
  <si>
    <t>65%     5</t>
  </si>
  <si>
    <t>75%     5</t>
  </si>
  <si>
    <t>85%     5</t>
  </si>
  <si>
    <t>70%     3</t>
  </si>
  <si>
    <t>80%     3</t>
  </si>
  <si>
    <t>90%     3</t>
  </si>
  <si>
    <t>85%     3</t>
  </si>
  <si>
    <t>95%     1</t>
  </si>
  <si>
    <t>40%     5</t>
  </si>
  <si>
    <t>50%     5</t>
  </si>
  <si>
    <t>60%   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</si>
</sst>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left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4" fillId="2" borderId="8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A6" sqref="A6"/>
    </sheetView>
  </sheetViews>
  <sheetFormatPr baseColWidth="10" defaultColWidth="8.83203125" defaultRowHeight="14" x14ac:dyDescent="0"/>
  <cols>
    <col min="1" max="1" width="12.83203125" customWidth="1"/>
    <col min="2" max="2" width="9.6640625" style="2" customWidth="1"/>
    <col min="3" max="3" width="12.83203125" customWidth="1"/>
    <col min="4" max="4" width="9.6640625" style="2" customWidth="1"/>
    <col min="5" max="5" width="12.83203125" customWidth="1"/>
    <col min="6" max="6" width="9.6640625" style="2" customWidth="1"/>
    <col min="7" max="7" width="12.83203125" customWidth="1"/>
    <col min="8" max="8" width="8.83203125" style="2"/>
  </cols>
  <sheetData>
    <row r="1" spans="1:8" s="14" customFormat="1" ht="33" customHeight="1" thickBot="1">
      <c r="A1" s="15" t="s">
        <v>10</v>
      </c>
      <c r="B1" s="16"/>
      <c r="C1" s="15"/>
      <c r="D1" s="16"/>
      <c r="E1" s="15"/>
      <c r="F1" s="16"/>
      <c r="G1" s="15"/>
      <c r="H1" s="16"/>
    </row>
    <row r="2" spans="1:8" s="12" customFormat="1" ht="20">
      <c r="A2" s="17" t="s">
        <v>0</v>
      </c>
      <c r="B2" s="18"/>
      <c r="C2" s="17" t="s">
        <v>1</v>
      </c>
      <c r="D2" s="18"/>
      <c r="E2" s="17" t="s">
        <v>2</v>
      </c>
      <c r="F2" s="18"/>
      <c r="G2" s="17" t="s">
        <v>12</v>
      </c>
      <c r="H2" s="35"/>
    </row>
    <row r="3" spans="1:8">
      <c r="A3" s="19"/>
      <c r="B3" s="20"/>
      <c r="C3" s="19"/>
      <c r="D3" s="20"/>
      <c r="E3" s="19"/>
      <c r="F3" s="20"/>
      <c r="G3" s="19"/>
      <c r="H3" s="20"/>
    </row>
    <row r="4" spans="1:8" s="11" customFormat="1" ht="18" customHeight="1">
      <c r="A4" s="21" t="s">
        <v>3</v>
      </c>
      <c r="B4" s="22"/>
      <c r="C4" s="21" t="str">
        <f>$A$4</f>
        <v>Military</v>
      </c>
      <c r="D4" s="22"/>
      <c r="E4" s="21" t="str">
        <f>$A$4</f>
        <v>Military</v>
      </c>
      <c r="F4" s="22"/>
      <c r="G4" s="21" t="str">
        <f>$A$4</f>
        <v>Military</v>
      </c>
      <c r="H4" s="22"/>
    </row>
    <row r="5" spans="1:8" s="9" customFormat="1" ht="18.75" customHeight="1" thickBot="1">
      <c r="A5" s="43">
        <v>135</v>
      </c>
      <c r="B5" s="23" t="s">
        <v>15</v>
      </c>
      <c r="C5" s="32"/>
      <c r="D5" s="25"/>
      <c r="E5" s="32"/>
      <c r="F5" s="25"/>
      <c r="G5" s="32"/>
      <c r="H5" s="25"/>
    </row>
    <row r="6" spans="1:8" s="8" customFormat="1" ht="18.75" customHeight="1" thickTop="1">
      <c r="A6" s="24" t="s">
        <v>4</v>
      </c>
      <c r="B6" s="25" t="s">
        <v>5</v>
      </c>
      <c r="C6" s="24" t="str">
        <f>$A$6</f>
        <v>Reps</v>
      </c>
      <c r="D6" s="25" t="str">
        <f>$B$6</f>
        <v>Weight</v>
      </c>
      <c r="E6" s="24" t="str">
        <f>$A$6</f>
        <v>Reps</v>
      </c>
      <c r="F6" s="25" t="str">
        <f>$B$6</f>
        <v>Weight</v>
      </c>
      <c r="G6" s="24" t="str">
        <f>$A$6</f>
        <v>Reps</v>
      </c>
      <c r="H6" s="25" t="str">
        <f>$B$6</f>
        <v>Weight</v>
      </c>
    </row>
    <row r="7" spans="1:8" s="7" customFormat="1">
      <c r="A7" s="26" t="s">
        <v>26</v>
      </c>
      <c r="B7" s="20">
        <f>CEILING(A5*0.65,5)</f>
        <v>90</v>
      </c>
      <c r="C7" s="26" t="s">
        <v>29</v>
      </c>
      <c r="D7" s="20">
        <f>CEILING(A5*0.7,5)</f>
        <v>95</v>
      </c>
      <c r="E7" s="26" t="s">
        <v>27</v>
      </c>
      <c r="F7" s="20">
        <f>CEILING(A5*0.75,5)</f>
        <v>105</v>
      </c>
      <c r="G7" s="26" t="s">
        <v>34</v>
      </c>
      <c r="H7" s="20">
        <f>CEILING(A5*0.4,5)</f>
        <v>55</v>
      </c>
    </row>
    <row r="8" spans="1:8">
      <c r="A8" s="26" t="s">
        <v>27</v>
      </c>
      <c r="B8" s="20">
        <f>CEILING(A5*0.75,5)</f>
        <v>105</v>
      </c>
      <c r="C8" s="26" t="s">
        <v>30</v>
      </c>
      <c r="D8" s="20">
        <f>CEILING(A5*0.8,5)</f>
        <v>110</v>
      </c>
      <c r="E8" s="26" t="s">
        <v>32</v>
      </c>
      <c r="F8" s="20">
        <f>CEILING(A5*0.85,5)</f>
        <v>115</v>
      </c>
      <c r="G8" s="26" t="s">
        <v>35</v>
      </c>
      <c r="H8" s="20">
        <f>CEILING(A5*0.5,5)</f>
        <v>70</v>
      </c>
    </row>
    <row r="9" spans="1:8">
      <c r="A9" s="42" t="s">
        <v>28</v>
      </c>
      <c r="B9" s="27">
        <f>CEILING(A5*0.85,5)</f>
        <v>115</v>
      </c>
      <c r="C9" s="42" t="s">
        <v>31</v>
      </c>
      <c r="D9" s="27">
        <f>CEILING(A5*0.9,5)</f>
        <v>125</v>
      </c>
      <c r="E9" s="42" t="s">
        <v>33</v>
      </c>
      <c r="F9" s="27">
        <f>CEILING(A5*0.95,5)</f>
        <v>130</v>
      </c>
      <c r="G9" s="42" t="s">
        <v>36</v>
      </c>
      <c r="H9" s="27">
        <f>CEILING(A5*0.6,5)</f>
        <v>85</v>
      </c>
    </row>
    <row r="10" spans="1:8">
      <c r="A10" s="19"/>
      <c r="B10" s="20"/>
      <c r="C10" s="19"/>
      <c r="D10" s="20"/>
      <c r="E10" s="19"/>
      <c r="F10" s="20"/>
      <c r="G10" s="19"/>
      <c r="H10" s="20"/>
    </row>
    <row r="11" spans="1:8" s="1" customFormat="1" ht="18">
      <c r="A11" s="28" t="s">
        <v>6</v>
      </c>
      <c r="B11" s="29"/>
      <c r="C11" s="28" t="str">
        <f>$A$11</f>
        <v>Deadlift</v>
      </c>
      <c r="D11" s="29"/>
      <c r="E11" s="28" t="str">
        <f>$A$11</f>
        <v>Deadlift</v>
      </c>
      <c r="F11" s="29"/>
      <c r="G11" s="28" t="str">
        <f>$A$11</f>
        <v>Deadlift</v>
      </c>
      <c r="H11" s="29"/>
    </row>
    <row r="12" spans="1:8" s="10" customFormat="1" ht="18.75" customHeight="1" thickBot="1">
      <c r="A12" s="43">
        <v>346.5</v>
      </c>
      <c r="B12" s="30" t="s">
        <v>15</v>
      </c>
      <c r="C12" s="33"/>
      <c r="D12" s="34"/>
      <c r="E12" s="33"/>
      <c r="F12" s="34"/>
      <c r="G12" s="33"/>
      <c r="H12" s="34"/>
    </row>
    <row r="13" spans="1:8" s="8" customFormat="1" ht="18" customHeight="1" thickTop="1">
      <c r="A13" s="24" t="str">
        <f t="shared" ref="A13:H13" si="0">A6</f>
        <v>Reps</v>
      </c>
      <c r="B13" s="25" t="str">
        <f t="shared" si="0"/>
        <v>Weight</v>
      </c>
      <c r="C13" s="24" t="str">
        <f t="shared" si="0"/>
        <v>Reps</v>
      </c>
      <c r="D13" s="25" t="str">
        <f t="shared" si="0"/>
        <v>Weight</v>
      </c>
      <c r="E13" s="24" t="str">
        <f t="shared" si="0"/>
        <v>Reps</v>
      </c>
      <c r="F13" s="25" t="str">
        <f t="shared" si="0"/>
        <v>Weight</v>
      </c>
      <c r="G13" s="24" t="str">
        <f t="shared" si="0"/>
        <v>Reps</v>
      </c>
      <c r="H13" s="25" t="str">
        <f t="shared" si="0"/>
        <v>Weight</v>
      </c>
    </row>
    <row r="14" spans="1:8">
      <c r="A14" s="26" t="s">
        <v>26</v>
      </c>
      <c r="B14" s="20">
        <f>CEILING(A12*0.65,5)</f>
        <v>230</v>
      </c>
      <c r="C14" s="26" t="s">
        <v>29</v>
      </c>
      <c r="D14" s="20">
        <f>CEILING(A12*0.7,5)</f>
        <v>245</v>
      </c>
      <c r="E14" s="26" t="s">
        <v>27</v>
      </c>
      <c r="F14" s="20">
        <f>CEILING(A12*0.75,5)</f>
        <v>260</v>
      </c>
      <c r="G14" s="26" t="s">
        <v>34</v>
      </c>
      <c r="H14" s="20">
        <f>CEILING(A12*0.4,5)</f>
        <v>140</v>
      </c>
    </row>
    <row r="15" spans="1:8">
      <c r="A15" s="26" t="s">
        <v>27</v>
      </c>
      <c r="B15" s="20">
        <f>CEILING(A12*0.75,5)</f>
        <v>260</v>
      </c>
      <c r="C15" s="26" t="s">
        <v>30</v>
      </c>
      <c r="D15" s="20">
        <f>CEILING(A12*0.8,5)</f>
        <v>280</v>
      </c>
      <c r="E15" s="26" t="s">
        <v>32</v>
      </c>
      <c r="F15" s="20">
        <f>CEILING(A12*0.85,5)</f>
        <v>295</v>
      </c>
      <c r="G15" s="26" t="s">
        <v>35</v>
      </c>
      <c r="H15" s="20">
        <f>CEILING(A12*0.5,5)</f>
        <v>175</v>
      </c>
    </row>
    <row r="16" spans="1:8">
      <c r="A16" s="42" t="s">
        <v>28</v>
      </c>
      <c r="B16" s="27">
        <f>CEILING(A12*0.85,5)</f>
        <v>295</v>
      </c>
      <c r="C16" s="42" t="s">
        <v>31</v>
      </c>
      <c r="D16" s="27">
        <f>CEILING(A12*0.9,5)</f>
        <v>315</v>
      </c>
      <c r="E16" s="42" t="s">
        <v>33</v>
      </c>
      <c r="F16" s="27">
        <f>CEILING(A12*0.95,5)</f>
        <v>330</v>
      </c>
      <c r="G16" s="42" t="s">
        <v>36</v>
      </c>
      <c r="H16" s="27">
        <f>CEILING(A12*0.6,5)</f>
        <v>210</v>
      </c>
    </row>
    <row r="17" spans="1:8">
      <c r="A17" s="19"/>
      <c r="B17" s="20"/>
      <c r="C17" s="19"/>
      <c r="D17" s="20"/>
      <c r="E17" s="19"/>
      <c r="F17" s="20"/>
      <c r="G17" s="19"/>
      <c r="H17" s="20"/>
    </row>
    <row r="18" spans="1:8" s="13" customFormat="1" ht="18">
      <c r="A18" s="28" t="s">
        <v>7</v>
      </c>
      <c r="B18" s="29"/>
      <c r="C18" s="28" t="s">
        <v>7</v>
      </c>
      <c r="D18" s="29"/>
      <c r="E18" s="28" t="s">
        <v>7</v>
      </c>
      <c r="F18" s="29"/>
      <c r="G18" s="28" t="s">
        <v>7</v>
      </c>
      <c r="H18" s="29"/>
    </row>
    <row r="19" spans="1:8" ht="15" thickBot="1">
      <c r="A19" s="43">
        <v>220.5</v>
      </c>
      <c r="B19" s="30" t="s">
        <v>15</v>
      </c>
      <c r="C19" s="33"/>
      <c r="D19" s="34"/>
      <c r="E19" s="33"/>
      <c r="F19" s="34"/>
      <c r="G19" s="33"/>
      <c r="H19" s="34"/>
    </row>
    <row r="20" spans="1:8" ht="15" thickTop="1">
      <c r="A20" s="24" t="str">
        <f t="shared" ref="A20:H20" si="1">A13</f>
        <v>Reps</v>
      </c>
      <c r="B20" s="25" t="str">
        <f t="shared" si="1"/>
        <v>Weight</v>
      </c>
      <c r="C20" s="24" t="str">
        <f t="shared" si="1"/>
        <v>Reps</v>
      </c>
      <c r="D20" s="25" t="str">
        <f t="shared" si="1"/>
        <v>Weight</v>
      </c>
      <c r="E20" s="24" t="str">
        <f t="shared" si="1"/>
        <v>Reps</v>
      </c>
      <c r="F20" s="25" t="str">
        <f t="shared" si="1"/>
        <v>Weight</v>
      </c>
      <c r="G20" s="24" t="str">
        <f t="shared" si="1"/>
        <v>Reps</v>
      </c>
      <c r="H20" s="25" t="str">
        <f t="shared" si="1"/>
        <v>Weight</v>
      </c>
    </row>
    <row r="21" spans="1:8">
      <c r="A21" s="26" t="s">
        <v>26</v>
      </c>
      <c r="B21" s="20">
        <f>CEILING(A19*0.65,5)</f>
        <v>145</v>
      </c>
      <c r="C21" s="26" t="s">
        <v>29</v>
      </c>
      <c r="D21" s="20">
        <f>CEILING(A19*0.7,5)</f>
        <v>155</v>
      </c>
      <c r="E21" s="26" t="s">
        <v>27</v>
      </c>
      <c r="F21" s="20">
        <f>CEILING(A19*0.75,5)</f>
        <v>170</v>
      </c>
      <c r="G21" s="26" t="s">
        <v>34</v>
      </c>
      <c r="H21" s="20">
        <f>CEILING(A19*0.4,5)</f>
        <v>90</v>
      </c>
    </row>
    <row r="22" spans="1:8">
      <c r="A22" s="26" t="s">
        <v>27</v>
      </c>
      <c r="B22" s="20">
        <f>CEILING(A19*0.75,5)</f>
        <v>170</v>
      </c>
      <c r="C22" s="26" t="s">
        <v>30</v>
      </c>
      <c r="D22" s="20">
        <f>CEILING(A19*0.8,5)</f>
        <v>180</v>
      </c>
      <c r="E22" s="26" t="s">
        <v>32</v>
      </c>
      <c r="F22" s="20">
        <f>CEILING(A19*0.85,5)</f>
        <v>190</v>
      </c>
      <c r="G22" s="26" t="s">
        <v>35</v>
      </c>
      <c r="H22" s="20">
        <f>CEILING(A19*0.5,5)</f>
        <v>115</v>
      </c>
    </row>
    <row r="23" spans="1:8">
      <c r="A23" s="42" t="s">
        <v>28</v>
      </c>
      <c r="B23" s="27">
        <f>CEILING(A19*0.85,5)</f>
        <v>190</v>
      </c>
      <c r="C23" s="42" t="s">
        <v>31</v>
      </c>
      <c r="D23" s="27">
        <f>CEILING(A19*0.9,5)</f>
        <v>200</v>
      </c>
      <c r="E23" s="42" t="s">
        <v>33</v>
      </c>
      <c r="F23" s="27">
        <f>CEILING(A19*0.95,5)</f>
        <v>210</v>
      </c>
      <c r="G23" s="42" t="s">
        <v>36</v>
      </c>
      <c r="H23" s="27">
        <f>CEILING(A19*0.6,5)</f>
        <v>135</v>
      </c>
    </row>
    <row r="24" spans="1:8">
      <c r="A24" s="19"/>
      <c r="B24" s="20"/>
      <c r="C24" s="19"/>
      <c r="D24" s="20"/>
      <c r="E24" s="19"/>
      <c r="F24" s="20"/>
      <c r="G24" s="19"/>
      <c r="H24" s="20"/>
    </row>
    <row r="25" spans="1:8" s="13" customFormat="1" ht="18">
      <c r="A25" s="28" t="s">
        <v>9</v>
      </c>
      <c r="B25" s="29"/>
      <c r="C25" s="28" t="s">
        <v>9</v>
      </c>
      <c r="D25" s="29"/>
      <c r="E25" s="28" t="s">
        <v>9</v>
      </c>
      <c r="F25" s="29"/>
      <c r="G25" s="28" t="s">
        <v>9</v>
      </c>
      <c r="H25" s="29"/>
    </row>
    <row r="26" spans="1:8" ht="15" thickBot="1">
      <c r="A26" s="43">
        <v>292.5</v>
      </c>
      <c r="B26" s="30" t="s">
        <v>15</v>
      </c>
      <c r="C26" s="33"/>
      <c r="D26" s="34"/>
      <c r="E26" s="33"/>
      <c r="F26" s="34"/>
      <c r="G26" s="33"/>
      <c r="H26" s="34"/>
    </row>
    <row r="27" spans="1:8" ht="15" thickTop="1">
      <c r="A27" s="24" t="str">
        <f t="shared" ref="A27:H27" si="2">A20</f>
        <v>Reps</v>
      </c>
      <c r="B27" s="25" t="str">
        <f t="shared" si="2"/>
        <v>Weight</v>
      </c>
      <c r="C27" s="24" t="str">
        <f t="shared" si="2"/>
        <v>Reps</v>
      </c>
      <c r="D27" s="25" t="str">
        <f t="shared" si="2"/>
        <v>Weight</v>
      </c>
      <c r="E27" s="24" t="str">
        <f t="shared" si="2"/>
        <v>Reps</v>
      </c>
      <c r="F27" s="25" t="str">
        <f t="shared" si="2"/>
        <v>Weight</v>
      </c>
      <c r="G27" s="24" t="str">
        <f t="shared" si="2"/>
        <v>Reps</v>
      </c>
      <c r="H27" s="25" t="str">
        <f t="shared" si="2"/>
        <v>Weight</v>
      </c>
    </row>
    <row r="28" spans="1:8">
      <c r="A28" s="26" t="s">
        <v>26</v>
      </c>
      <c r="B28" s="20">
        <f>CEILING(A26*0.65,5)</f>
        <v>195</v>
      </c>
      <c r="C28" s="26" t="s">
        <v>29</v>
      </c>
      <c r="D28" s="20">
        <f>CEILING(A26*0.7,5)</f>
        <v>205</v>
      </c>
      <c r="E28" s="26" t="s">
        <v>27</v>
      </c>
      <c r="F28" s="20">
        <f>CEILING(A26*0.75,5)</f>
        <v>220</v>
      </c>
      <c r="G28" s="26" t="s">
        <v>34</v>
      </c>
      <c r="H28" s="20">
        <f>CEILING(A26*0.4,5)</f>
        <v>120</v>
      </c>
    </row>
    <row r="29" spans="1:8">
      <c r="A29" s="26" t="s">
        <v>27</v>
      </c>
      <c r="B29" s="20">
        <f>CEILING(A26*0.75,5)</f>
        <v>220</v>
      </c>
      <c r="C29" s="26" t="s">
        <v>30</v>
      </c>
      <c r="D29" s="20">
        <f>CEILING(A26*0.8,5)</f>
        <v>235</v>
      </c>
      <c r="E29" s="26" t="s">
        <v>32</v>
      </c>
      <c r="F29" s="20">
        <f>CEILING(A26*0.85,5)</f>
        <v>250</v>
      </c>
      <c r="G29" s="26" t="s">
        <v>35</v>
      </c>
      <c r="H29" s="20">
        <f>CEILING(A26*0.5,5)</f>
        <v>150</v>
      </c>
    </row>
    <row r="30" spans="1:8" ht="15" thickBot="1">
      <c r="A30" s="37" t="s">
        <v>28</v>
      </c>
      <c r="B30" s="31">
        <f>CEILING(A26*0.85,5)</f>
        <v>250</v>
      </c>
      <c r="C30" s="37" t="s">
        <v>31</v>
      </c>
      <c r="D30" s="31">
        <f>CEILING(A26*0.9,5)</f>
        <v>265</v>
      </c>
      <c r="E30" s="37" t="s">
        <v>33</v>
      </c>
      <c r="F30" s="31">
        <f>CEILING(A26*0.95,5)</f>
        <v>280</v>
      </c>
      <c r="G30" s="37" t="s">
        <v>36</v>
      </c>
      <c r="H30" s="31">
        <f>CEILING(A26*0.6,5)</f>
        <v>180</v>
      </c>
    </row>
    <row r="32" spans="1:8" s="5" customFormat="1">
      <c r="A32" s="5" t="s">
        <v>11</v>
      </c>
      <c r="B32" s="6"/>
      <c r="D32" s="6"/>
      <c r="F32" s="6"/>
      <c r="H32" s="6"/>
    </row>
    <row r="33" spans="1:8" s="5" customFormat="1">
      <c r="A33" s="5" t="s">
        <v>14</v>
      </c>
      <c r="B33" s="6"/>
      <c r="D33" s="6"/>
      <c r="F33" s="6"/>
      <c r="H33" s="6"/>
    </row>
    <row r="34" spans="1:8" s="5" customFormat="1">
      <c r="A34" s="5" t="s">
        <v>13</v>
      </c>
      <c r="B34" s="6"/>
      <c r="D34" s="6"/>
      <c r="F34" s="6"/>
      <c r="H34" s="6"/>
    </row>
    <row r="36" spans="1:8" ht="15" thickBot="1"/>
    <row r="37" spans="1:8" s="3" customFormat="1" ht="15" thickBot="1">
      <c r="A37" s="40" t="s">
        <v>16</v>
      </c>
      <c r="B37" s="41"/>
      <c r="C37" s="40" t="s">
        <v>17</v>
      </c>
      <c r="D37" s="41"/>
      <c r="E37" s="40" t="s">
        <v>18</v>
      </c>
      <c r="F37" s="41"/>
      <c r="G37" s="40" t="s">
        <v>19</v>
      </c>
      <c r="H37" s="41"/>
    </row>
    <row r="38" spans="1:8" s="4" customFormat="1">
      <c r="A38" s="26" t="s">
        <v>23</v>
      </c>
      <c r="B38" s="39" t="s">
        <v>24</v>
      </c>
      <c r="C38" s="26" t="s">
        <v>23</v>
      </c>
      <c r="D38" s="39" t="s">
        <v>24</v>
      </c>
      <c r="E38" s="26" t="s">
        <v>23</v>
      </c>
      <c r="F38" s="39" t="s">
        <v>24</v>
      </c>
      <c r="G38" s="26" t="s">
        <v>23</v>
      </c>
      <c r="H38" s="39" t="s">
        <v>24</v>
      </c>
    </row>
    <row r="39" spans="1:8" s="4" customFormat="1">
      <c r="A39" s="26"/>
      <c r="B39" s="36"/>
      <c r="C39" s="26"/>
      <c r="D39" s="36"/>
      <c r="E39" s="26"/>
      <c r="F39" s="36"/>
      <c r="G39" s="26"/>
      <c r="H39" s="36"/>
    </row>
    <row r="40" spans="1:8" s="4" customFormat="1">
      <c r="A40" s="26" t="s">
        <v>3</v>
      </c>
      <c r="B40" s="39" t="s">
        <v>20</v>
      </c>
      <c r="C40" s="26" t="s">
        <v>6</v>
      </c>
      <c r="D40" s="36"/>
      <c r="E40" s="26" t="s">
        <v>7</v>
      </c>
      <c r="F40" s="39" t="s">
        <v>20</v>
      </c>
      <c r="G40" s="26" t="s">
        <v>25</v>
      </c>
      <c r="H40" s="39" t="s">
        <v>8</v>
      </c>
    </row>
    <row r="41" spans="1:8" s="4" customFormat="1">
      <c r="A41" s="26"/>
      <c r="B41" s="36"/>
      <c r="C41" s="26"/>
      <c r="D41" s="36"/>
      <c r="E41" s="26"/>
      <c r="F41" s="36"/>
      <c r="G41" s="26"/>
      <c r="H41" s="36"/>
    </row>
    <row r="42" spans="1:8" s="4" customFormat="1">
      <c r="A42" s="26" t="s">
        <v>21</v>
      </c>
      <c r="B42" s="39" t="s">
        <v>22</v>
      </c>
      <c r="C42" s="26" t="s">
        <v>21</v>
      </c>
      <c r="D42" s="39" t="s">
        <v>22</v>
      </c>
      <c r="E42" s="26" t="s">
        <v>21</v>
      </c>
      <c r="F42" s="39" t="s">
        <v>22</v>
      </c>
      <c r="G42" s="26" t="s">
        <v>21</v>
      </c>
      <c r="H42" s="39" t="s">
        <v>22</v>
      </c>
    </row>
    <row r="43" spans="1:8" s="4" customFormat="1" ht="15" thickBot="1">
      <c r="A43" s="37"/>
      <c r="B43" s="38"/>
      <c r="C43" s="37"/>
      <c r="D43" s="38"/>
      <c r="E43" s="37"/>
      <c r="F43" s="38"/>
      <c r="G43" s="37"/>
      <c r="H43" s="38"/>
    </row>
  </sheetData>
  <sheetProtection algorithmName="SHA-512" hashValue="5awjZrdy525lFR935v5RylF076vOGZ2tRrG8BMmTi6U6Mkeqjj+l8Qz5+8IwymwM69Di7yOQkg/+AqIrShDIwg==" saltValue="03aR931D40bLjA8SaTJFnA==" spinCount="100000" sheet="1" objects="1" scenarios="1"/>
  <pageMargins left="0.7" right="0.7" top="0.75" bottom="0.75" header="0.3" footer="0.3"/>
  <pageSetup orientation="portrait" verticalDpi="0"/>
  <ignoredErrors>
    <ignoredError sqref="E6:G6 D6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State Department of Corrections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Hutchison, James L. (DOC)</dc:creator>
  <cp:lastModifiedBy>Brandon Evenson</cp:lastModifiedBy>
  <cp:lastPrinted>2017-02-12T03:20:21Z</cp:lastPrinted>
  <dcterms:created xsi:type="dcterms:W3CDTF">2017-02-12T01:23:57Z</dcterms:created>
  <dcterms:modified xsi:type="dcterms:W3CDTF">2017-02-15T19:44:57Z</dcterms:modified>
</cp:coreProperties>
</file>